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tom.a.danielsen\Virinco AS\WATS - Sales and Marketing\Sales\Policy\Prismodell\Misc\Calculators\"/>
    </mc:Choice>
  </mc:AlternateContent>
  <xr:revisionPtr revIDLastSave="396" documentId="14_{F6476AA9-22B1-4CE9-B090-D68EF5AD7115}" xr6:coauthVersionLast="44" xr6:coauthVersionMax="44" xr10:uidLastSave="{8E1AB546-C028-4393-B12D-EB068A7B3A08}"/>
  <bookViews>
    <workbookView xWindow="-110" yWindow="10690" windowWidth="27580" windowHeight="17860" xr2:uid="{00000000-000D-0000-FFFF-FFFF00000000}"/>
  </bookViews>
  <sheets>
    <sheet name="Disclaimer" sheetId="3" r:id="rId1"/>
    <sheet name="1 - Instructions" sheetId="5" r:id="rId2"/>
    <sheet name="2a Simple UUT Report Content" sheetId="6" r:id="rId3"/>
    <sheet name="2b Detailed UUT Report Content" sheetId="1" r:id="rId4"/>
    <sheet name="3 - Summary" sheetId="4" r:id="rId5"/>
    <sheet name="Plan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1" l="1"/>
  <c r="D17" i="6" l="1"/>
  <c r="C17" i="6"/>
  <c r="A9" i="6"/>
  <c r="E7" i="6"/>
  <c r="E9" i="6" s="1"/>
  <c r="B13" i="6" s="1"/>
  <c r="E17" i="6" s="1"/>
  <c r="D26" i="1"/>
  <c r="E26" i="1"/>
  <c r="C26" i="1"/>
  <c r="E10" i="1" l="1"/>
  <c r="C6" i="4"/>
  <c r="C5" i="4"/>
  <c r="A18" i="1"/>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A51" i="2" l="1"/>
  <c r="A67" i="2"/>
  <c r="A43" i="2"/>
  <c r="A59" i="2"/>
  <c r="A47" i="2"/>
  <c r="A63" i="2"/>
  <c r="A55" i="2"/>
  <c r="A68" i="2"/>
  <c r="A64" i="2"/>
  <c r="A60" i="2"/>
  <c r="A52" i="2"/>
  <c r="A48" i="2"/>
  <c r="A44" i="2"/>
  <c r="A71" i="2"/>
  <c r="A65" i="2"/>
  <c r="A61" i="2"/>
  <c r="A49" i="2"/>
  <c r="A45" i="2"/>
  <c r="A69" i="2"/>
  <c r="A57" i="2"/>
  <c r="A53" i="2"/>
  <c r="A56" i="2"/>
  <c r="A70" i="2"/>
  <c r="A66" i="2"/>
  <c r="A62" i="2"/>
  <c r="A58" i="2"/>
  <c r="A54" i="2"/>
  <c r="A50" i="2"/>
  <c r="A46" i="2"/>
  <c r="C7" i="4" l="1"/>
  <c r="E9" i="1"/>
  <c r="E8" i="1"/>
  <c r="E14" i="1"/>
  <c r="E13" i="1"/>
  <c r="E12" i="1"/>
  <c r="E11" i="1"/>
  <c r="E7" i="1"/>
  <c r="E18" i="1" l="1"/>
  <c r="B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tc={B2A4AEFC-7153-4523-AE21-23DBE30735D0}</author>
  </authors>
  <commentList>
    <comment ref="D6" authorId="0" shapeId="0" xr:uid="{B2A4AEFC-7153-4523-AE21-23DBE30735D0}">
      <text>
        <t>[Threaded comment]
Your version of Excel allows you to read this threaded comment; however, any edits to it will get removed if the file is opened in a newer version of Excel. Learn more: https://go.microsoft.com/fwlink/?linkid=870924
Comment:
    These are roughly estimated values for size of each step type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tc={DF6E1BCD-1683-4E94-9987-EC06450D8891}</author>
    <author>tc={EEF647B7-6157-4CDD-A5DB-A702F2CB75EA}</author>
  </authors>
  <commentList>
    <comment ref="D6" authorId="0" shapeId="0" xr:uid="{DF6E1BCD-1683-4E94-9987-EC06450D8891}">
      <text>
        <t>[Threaded comment]
Your version of Excel allows you to read this threaded comment; however, any edits to it will get removed if the file is opened in a newer version of Excel. Learn more: https://go.microsoft.com/fwlink/?linkid=870924
Comment:
    These are roughly estimated values for size of each step type</t>
      </text>
    </comment>
    <comment ref="C13" authorId="1" shapeId="0" xr:uid="{EEF647B7-6157-4CDD-A5DB-A702F2CB75EA}">
      <text>
        <t>[Threaded comment]
Your version of Excel allows you to read this threaded comment; however, any edits to it will get removed if the file is opened in a newer version of Excel. Learn more: https://go.microsoft.com/fwlink/?linkid=870924
Comment:
    How many data-points in the XY Graph</t>
      </text>
    </comment>
  </commentList>
</comments>
</file>

<file path=xl/sharedStrings.xml><?xml version="1.0" encoding="utf-8"?>
<sst xmlns="http://schemas.openxmlformats.org/spreadsheetml/2006/main" count="154" uniqueCount="94">
  <si>
    <t>Count</t>
  </si>
  <si>
    <t>Size Each (byte)</t>
  </si>
  <si>
    <t>Total (byte)</t>
  </si>
  <si>
    <t>NA</t>
  </si>
  <si>
    <t>Action Steps</t>
  </si>
  <si>
    <t>Numeric Limit Tests</t>
  </si>
  <si>
    <t>String Test</t>
  </si>
  <si>
    <t>Boolean Test</t>
  </si>
  <si>
    <t>XY Graphs</t>
  </si>
  <si>
    <t>Monthly Volume of Reports</t>
  </si>
  <si>
    <t>Sub-measurements</t>
  </si>
  <si>
    <t>Skipped Steps</t>
  </si>
  <si>
    <t>Multiple Numeric Limit Tests</t>
  </si>
  <si>
    <t>Monthly Data Consumption</t>
  </si>
  <si>
    <t>MB</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</si>
  <si>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</si>
  <si>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</si>
  <si>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</si>
  <si>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</si>
  <si>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</si>
  <si>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</si>
  <si>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</si>
  <si>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</si>
  <si>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</si>
  <si>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</si>
  <si>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</si>
  <si>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</si>
  <si>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</si>
  <si>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</si>
  <si>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</si>
  <si>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</si>
  <si>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</si>
  <si>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</si>
  <si>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</si>
  <si>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</si>
  <si>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</si>
  <si>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</si>
  <si>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</si>
  <si>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</si>
  <si>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</si>
  <si>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</si>
  <si>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</si>
  <si>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</si>
  <si>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</si>
  <si>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</si>
  <si>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Report Name/Type</t>
  </si>
  <si>
    <t xml:space="preserve">The content of this document is only valid as of the date of distribution, details such as relevant plan sizes may change without further notice. </t>
  </si>
  <si>
    <t># Reports</t>
  </si>
  <si>
    <t>Total Estimated UUT Reports</t>
  </si>
  <si>
    <t>Report Entry Types</t>
  </si>
  <si>
    <t>File Attachments</t>
  </si>
  <si>
    <t>Update data in orange cells</t>
  </si>
  <si>
    <t>per month</t>
  </si>
  <si>
    <t>MB per month</t>
  </si>
  <si>
    <t>Total Estimated Data Upload</t>
  </si>
  <si>
    <t xml:space="preserve">The spreadsheet is designed for use in Microsoft Excel </t>
  </si>
  <si>
    <t>© Copyright Virinco AS 2020. All rights reserved</t>
  </si>
  <si>
    <t>Report Type</t>
  </si>
  <si>
    <t>PCBA Report, Product A</t>
  </si>
  <si>
    <t>How many test reports are generated per month</t>
  </si>
  <si>
    <t>Copy this information to "Summary" sheet -&gt;</t>
  </si>
  <si>
    <t>Instructions: Use the tab "Report Content Entry" to define content and volumes of test reports</t>
  </si>
  <si>
    <t>Description</t>
  </si>
  <si>
    <t xml:space="preserve">Logged steps of actions performed during test, for example turning on a power supply. </t>
  </si>
  <si>
    <t xml:space="preserve">Test Steps that are logged as being skipped. </t>
  </si>
  <si>
    <t xml:space="preserve">Any single-value measurement, with or without comparison to upper and lower test limits. </t>
  </si>
  <si>
    <t>Same as above, but a step type that contains multiple numeric evaluation</t>
  </si>
  <si>
    <t>Logging of text string, with or without comparison to a pre-defined value</t>
  </si>
  <si>
    <t>A simple test that is either recorded as passed or failed</t>
  </si>
  <si>
    <t xml:space="preserve">Test step that contains a two-dimensional array. </t>
  </si>
  <si>
    <t>Attachment of files to the test report. Note: It is generally recommended to store attachments on other services, and link to them in the UUT report</t>
  </si>
  <si>
    <t>How many bytes is one such test report estimated to be</t>
  </si>
  <si>
    <t>Calculation of the resulting data generated by these test reports</t>
  </si>
  <si>
    <t>&lt;- Copy this information to "Summary" sheet</t>
  </si>
  <si>
    <t>Test Steps</t>
  </si>
  <si>
    <t>How many test steps of various types does one typical test report contain</t>
  </si>
  <si>
    <t>PCBA Report, Product B</t>
  </si>
  <si>
    <t>Use one of the "UUT Report Content Entry" tab to enter information on each of the different test formats you intend to upload to WATS</t>
  </si>
  <si>
    <t>Make sure to use Value paste to enter values rather than cell references</t>
  </si>
  <si>
    <t>Note that the accuracy of the "Simple UUT Report Content" formula is less than that of "Detailed UUT Report Content"</t>
  </si>
  <si>
    <r>
      <t xml:space="preserve">Copy the cells highlighted in </t>
    </r>
    <r>
      <rPr>
        <sz val="11"/>
        <color theme="9" tint="-0.249977111117893"/>
        <rFont val="Calibri"/>
        <family val="2"/>
        <scheme val="minor"/>
      </rPr>
      <t>green</t>
    </r>
    <r>
      <rPr>
        <sz val="11"/>
        <color theme="1"/>
        <rFont val="Calibri"/>
        <family val="2"/>
        <scheme val="minor"/>
      </rPr>
      <t xml:space="preserve"> in "UUT Report Content Entry" sheet, and paste them in </t>
    </r>
    <r>
      <rPr>
        <sz val="11"/>
        <color theme="9" tint="-0.249977111117893"/>
        <rFont val="Calibri"/>
        <family val="2"/>
        <scheme val="minor"/>
      </rPr>
      <t>green</t>
    </r>
    <r>
      <rPr>
        <sz val="11"/>
        <color theme="1"/>
        <rFont val="Calibri"/>
        <family val="2"/>
        <scheme val="minor"/>
      </rPr>
      <t xml:space="preserve"> section of "Summary" Sheet. </t>
    </r>
  </si>
  <si>
    <r>
      <t xml:space="preserve">&lt;- Copy Information from "UUT Report Entry" sheet into this section, using </t>
    </r>
    <r>
      <rPr>
        <b/>
        <i/>
        <u/>
        <sz val="11"/>
        <color theme="1"/>
        <rFont val="Calibri"/>
        <family val="2"/>
        <scheme val="minor"/>
      </rPr>
      <t>Value</t>
    </r>
    <r>
      <rPr>
        <i/>
        <sz val="11"/>
        <color theme="1"/>
        <rFont val="Calibri"/>
        <family val="2"/>
        <scheme val="minor"/>
      </rPr>
      <t xml:space="preserve"> paste (see image)</t>
    </r>
  </si>
  <si>
    <t>Total Steps</t>
  </si>
  <si>
    <t>Repeats step 1 and 2 for each different report or test report that will be uploaded to WATS</t>
  </si>
  <si>
    <r>
      <t xml:space="preserve">The "Summary" tab displays a </t>
    </r>
    <r>
      <rPr>
        <sz val="11"/>
        <color theme="7" tint="-0.249977111117893"/>
        <rFont val="Calibri"/>
        <family val="2"/>
        <scheme val="minor"/>
      </rPr>
      <t>yellow</t>
    </r>
    <r>
      <rPr>
        <sz val="11"/>
        <color theme="1"/>
        <rFont val="Calibri"/>
        <family val="2"/>
        <scheme val="minor"/>
      </rPr>
      <t xml:space="preserve"> section with the total estimated size from the submitted formats, and suggest the optimal subscription plan</t>
    </r>
  </si>
  <si>
    <r>
      <t xml:space="preserve">This calculator is only intended to give an </t>
    </r>
    <r>
      <rPr>
        <u/>
        <sz val="11"/>
        <color theme="1"/>
        <rFont val="Calibri"/>
        <family val="2"/>
        <scheme val="minor"/>
      </rPr>
      <t>estimate</t>
    </r>
    <r>
      <rPr>
        <sz val="11"/>
        <color theme="1"/>
        <rFont val="Calibri"/>
        <family val="2"/>
        <scheme val="minor"/>
      </rPr>
      <t xml:space="preserve"> of the amount of data generated from uploading test and repair logs to WATS. </t>
    </r>
  </si>
  <si>
    <t>P0</t>
  </si>
  <si>
    <t>Included in WATS Analytics base level</t>
  </si>
  <si>
    <t>Included in WATS Enterprise base level</t>
  </si>
  <si>
    <t>Suggested prepaid data size</t>
  </si>
  <si>
    <t>Data-Plan / Addon</t>
  </si>
  <si>
    <t>Prepaid MB  
per month</t>
  </si>
  <si>
    <t>Contact sales@virinco.com for questions or comments on this document</t>
  </si>
  <si>
    <t xml:space="preserve">(Note that in come cases the recommended plan may contain less than your total eastimate, when the cost of paying for variable overconsumption is lower than upgrading to the next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</si>
</sst>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i/>
      <sz val="11"/>
      <color theme="1"/>
      <name val="Calibri"/>
      <family val="2"/>
      <scheme val="minor"/>
    </font>
    <font>
      <i/>
      <sz val="11"/>
      <color theme="4" tint="-0.249977111117893"/>
      <name val="Calibri"/>
      <family val="2"/>
      <scheme val="minor"/>
    </font>
    <font>
      <sz val="14"/>
      <color theme="1"/>
      <name val="Calibri"/>
      <family val="2"/>
      <scheme val="minor"/>
    </font>
    <font>
      <sz val="16"/>
      <color theme="1"/>
      <name val="Calibri"/>
      <family val="2"/>
      <scheme val="minor"/>
    </font>
    <font>
      <b/>
      <i/>
      <u/>
      <sz val="11"/>
      <color theme="1"/>
      <name val="Calibri"/>
      <family val="2"/>
      <scheme val="minor"/>
    </font>
    <font>
      <b/>
      <sz val="14"/>
      <color theme="1"/>
      <name val="Calibri"/>
      <family val="2"/>
      <scheme val="minor"/>
    </font>
    <font>
      <sz val="11"/>
      <color theme="9" tint="-0.249977111117893"/>
      <name val="Calibri"/>
      <family val="2"/>
      <scheme val="minor"/>
    </font>
    <font>
      <sz val="11"/>
      <color theme="7" tint="-0.249977111117893"/>
      <name val="Calibri"/>
      <family val="2"/>
      <scheme val="minor"/>
    </font>
    <font>
      <u/>
      <sz val="11"/>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49">
    <xf numFmtId="0" fontId="0" fillId="0" borderId="0" xfId="0"/>
    <xf numFmtId="0" fontId="1" fillId="0" borderId="0" xfId="0" applyFont="1"/>
    <xf numFmtId="0" fontId="0" fillId="0" borderId="0" xfId="0" applyFill="1"/>
    <xf numFmtId="0" fontId="0" fillId="0" borderId="0" xfId="0" applyFont="1"/>
    <xf numFmtId="0" fontId="4" fillId="3" borderId="0" xfId="0" applyFont="1" applyFill="1" applyAlignment="1">
      <alignment horizontal="center"/>
    </xf>
    <xf numFmtId="0" fontId="6" fillId="4" borderId="4" xfId="0" applyFont="1" applyFill="1" applyBorder="1"/>
    <xf numFmtId="0" fontId="6" fillId="4" borderId="5" xfId="0" applyFont="1" applyFill="1" applyBorder="1"/>
    <xf numFmtId="0" fontId="6" fillId="4" borderId="6" xfId="0" applyFont="1" applyFill="1" applyBorder="1"/>
    <xf numFmtId="0" fontId="4" fillId="0" borderId="0" xfId="0" applyFont="1"/>
    <xf numFmtId="0" fontId="1" fillId="0" borderId="0" xfId="0" applyFont="1" applyAlignment="1" applyProtection="1">
      <alignment horizontal="center" wrapText="1"/>
    </xf>
    <xf numFmtId="0" fontId="0" fillId="0" borderId="0" xfId="0" applyProtection="1"/>
    <xf numFmtId="0" fontId="0" fillId="0" borderId="0" xfId="0" applyAlignment="1" applyProtection="1">
      <alignment horizontal="center"/>
    </xf>
    <xf numFmtId="0" fontId="0" fillId="0" borderId="0" xfId="0" applyFill="1" applyAlignment="1" applyProtection="1">
      <alignment horizontal="center"/>
    </xf>
    <xf numFmtId="164" fontId="0" fillId="0" borderId="0" xfId="0" applyNumberFormat="1" applyProtection="1"/>
    <xf numFmtId="0" fontId="0" fillId="4" borderId="0" xfId="0" applyFill="1" applyBorder="1" applyProtection="1">
      <protection locked="0"/>
    </xf>
    <xf numFmtId="0" fontId="0" fillId="4" borderId="0" xfId="0" applyFill="1" applyBorder="1" applyAlignment="1" applyProtection="1">
      <alignment horizontal="center"/>
      <protection locked="0"/>
    </xf>
    <xf numFmtId="0" fontId="0" fillId="4" borderId="0" xfId="0" applyFill="1" applyProtection="1">
      <protection locked="0"/>
    </xf>
    <xf numFmtId="0" fontId="0" fillId="4" borderId="0" xfId="0" applyFill="1" applyAlignment="1" applyProtection="1">
      <alignment horizontal="center"/>
      <protection locked="0"/>
    </xf>
    <xf numFmtId="0" fontId="9" fillId="0" borderId="0" xfId="0" applyFont="1"/>
    <xf numFmtId="0" fontId="6" fillId="0" borderId="0" xfId="0" applyFont="1"/>
    <xf numFmtId="0" fontId="0" fillId="2" borderId="0" xfId="0" applyFill="1" applyProtection="1">
      <protection locked="0"/>
    </xf>
    <xf numFmtId="0" fontId="0" fillId="3" borderId="0" xfId="0" applyFill="1" applyProtection="1">
      <protection locked="0"/>
    </xf>
    <xf numFmtId="0" fontId="4" fillId="3" borderId="0" xfId="0" applyFont="1" applyFill="1" applyAlignment="1" applyProtection="1">
      <alignment horizontal="center"/>
    </xf>
    <xf numFmtId="43" fontId="0" fillId="0" borderId="0" xfId="0" applyNumberFormat="1" applyProtection="1"/>
    <xf numFmtId="0" fontId="7" fillId="5" borderId="1" xfId="0" applyFont="1" applyFill="1" applyBorder="1" applyProtection="1"/>
    <xf numFmtId="164" fontId="7" fillId="5" borderId="2" xfId="1" applyNumberFormat="1" applyFont="1" applyFill="1" applyBorder="1" applyAlignment="1" applyProtection="1">
      <alignment horizontal="center"/>
    </xf>
    <xf numFmtId="0" fontId="7" fillId="5" borderId="2" xfId="0" applyFont="1" applyFill="1" applyBorder="1" applyProtection="1"/>
    <xf numFmtId="0" fontId="0" fillId="5" borderId="3" xfId="0" applyFont="1" applyFill="1" applyBorder="1" applyProtection="1"/>
    <xf numFmtId="0" fontId="0" fillId="0" borderId="0" xfId="0" applyBorder="1" applyProtection="1"/>
    <xf numFmtId="0" fontId="1" fillId="0" borderId="0" xfId="0" applyFont="1" applyBorder="1" applyProtection="1"/>
    <xf numFmtId="0" fontId="1" fillId="0" borderId="0" xfId="0" applyFont="1" applyBorder="1" applyAlignment="1" applyProtection="1">
      <alignment horizontal="center"/>
    </xf>
    <xf numFmtId="0" fontId="5" fillId="0" borderId="0" xfId="0" applyFont="1" applyProtection="1"/>
    <xf numFmtId="0" fontId="4" fillId="0" borderId="0" xfId="0" applyFont="1" applyProtection="1"/>
    <xf numFmtId="0" fontId="0" fillId="0" borderId="0" xfId="0" applyBorder="1" applyAlignment="1" applyProtection="1">
      <alignment horizontal="center"/>
    </xf>
    <xf numFmtId="0" fontId="0" fillId="0" borderId="0" xfId="0" applyFont="1" applyAlignment="1" applyProtection="1">
      <alignment horizontal="center" wrapText="1"/>
    </xf>
    <xf numFmtId="0" fontId="7" fillId="5" borderId="10" xfId="0" applyFont="1" applyFill="1" applyBorder="1" applyProtection="1"/>
    <xf numFmtId="164" fontId="7" fillId="5" borderId="11" xfId="1" applyNumberFormat="1" applyFont="1" applyFill="1" applyBorder="1" applyAlignment="1" applyProtection="1">
      <alignment horizontal="center"/>
    </xf>
    <xf numFmtId="0" fontId="7" fillId="5" borderId="11" xfId="0" applyFont="1" applyFill="1" applyBorder="1" applyProtection="1"/>
    <xf numFmtId="0" fontId="0" fillId="5" borderId="12" xfId="0" applyFont="1" applyFill="1" applyBorder="1" applyProtection="1"/>
    <xf numFmtId="0" fontId="13" fillId="5" borderId="7" xfId="0" applyFont="1" applyFill="1" applyBorder="1" applyProtection="1"/>
    <xf numFmtId="0" fontId="13" fillId="5" borderId="8" xfId="0" applyFont="1" applyFill="1" applyBorder="1" applyProtection="1"/>
    <xf numFmtId="0" fontId="13" fillId="5" borderId="9" xfId="0" applyFont="1" applyFill="1" applyBorder="1" applyProtection="1"/>
    <xf numFmtId="0" fontId="1" fillId="0" borderId="0" xfId="0" applyFont="1" applyFill="1" applyAlignment="1" applyProtection="1">
      <alignment horizontal="center" vertical="center" wrapText="1"/>
    </xf>
    <xf numFmtId="164" fontId="0" fillId="0" borderId="0" xfId="1" applyNumberFormat="1" applyFont="1" applyFill="1" applyAlignment="1" applyProtection="1">
      <alignment horizontal="center" vertical="center"/>
    </xf>
    <xf numFmtId="0" fontId="0" fillId="0" borderId="0" xfId="0" applyAlignment="1" applyProtection="1">
      <alignment horizontal="center" vertical="center"/>
    </xf>
    <xf numFmtId="0" fontId="0" fillId="3" borderId="0" xfId="0" applyFill="1" applyAlignment="1" applyProtection="1">
      <protection locked="0"/>
    </xf>
    <xf numFmtId="0" fontId="0" fillId="0" borderId="0" xfId="0" applyAlignment="1" applyProtection="1">
      <protection locked="0"/>
    </xf>
    <xf numFmtId="0" fontId="0" fillId="0" borderId="0" xfId="0" applyAlignment="1"/>
    <xf numFmtId="0" fontId="0" fillId="0" borderId="0" xfId="0" applyAlignme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8</xdr:col>
      <xdr:colOff>381000</xdr:colOff>
      <xdr:row>32</xdr:row>
      <xdr:rowOff>149090</xdr:rowOff>
    </xdr:to>
    <xdr:pic>
      <xdr:nvPicPr>
        <xdr:cNvPr id="3" name="Picture 2">
          <a:extLst>
            <a:ext uri="{FF2B5EF4-FFF2-40B4-BE49-F238E27FC236}">
              <a16:creationId xmlns:a16="http://schemas.microsoft.com/office/drawing/2014/main" id="{4E9E977A-27E3-4CE8-9F1F-C82F8F2C93A4}"/>
            </a:ext>
          </a:extLst>
        </xdr:cNvPr>
        <xdr:cNvPicPr>
          <a:picLocks noChangeAspect="1"/>
        </xdr:cNvPicPr>
      </xdr:nvPicPr>
      <xdr:blipFill>
        <a:blip xmlns:r="http://schemas.openxmlformats.org/officeDocument/2006/relationships" r:embed="rId1"/>
        <a:stretch>
          <a:fillRect/>
        </a:stretch>
      </xdr:blipFill>
      <xdr:spPr>
        <a:xfrm>
          <a:off x="6353175" y="2914650"/>
          <a:ext cx="1600200" cy="35749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m Arne Danielsen" id="{FEF417FB-8135-410C-9049-EC778EF95E49}" userId="S::tom.a.danielsen@virinco.com::291cfcf1-5bc5-4b30-931a-eaa10f77e7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0-03-06T15:17:18.78" personId="{FEF417FB-8135-410C-9049-EC778EF95E49}" id="{B2A4AEFC-7153-4523-AE21-23DBE30735D0}">
    <text>These are roughly estimated values for size of each step type</text>
  </threadedComment>
</ThreadedComments>
</file>

<file path=xl/threadedComments/threadedComment2.xml><?xml version="1.0" encoding="utf-8"?>
<ThreadedComments xmlns="http://schemas.microsoft.com/office/spreadsheetml/2018/threadedcomments" xmlns:x="http://schemas.openxmlformats.org/spreadsheetml/2006/main">
  <threadedComment ref="D6" dT="2020-03-06T15:17:18.78" personId="{FEF417FB-8135-410C-9049-EC778EF95E49}" id="{DF6E1BCD-1683-4E94-9987-EC06450D8891}">
    <text>These are roughly estimated values for size of each step type</text>
  </threadedComment>
  <threadedComment ref="C13" dT="2020-02-19T13:16:08.32" personId="{FEF417FB-8135-410C-9049-EC778EF95E49}" id="{EEF647B7-6157-4CDD-A5DB-A702F2CB75EA}">
    <text>How many data-points in the XY Graph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12ED-3884-4964-8462-DD8CA3A2A103}">
  <sheetPr codeName="Sheet2">
    <tabColor rgb="FF7030A0"/>
  </sheetPr>
  <dimension ref="A2:A10"/>
  <sheetViews>
    <sheetView tabSelected="1" workbookViewId="0">
      <selection activeCell="B13" sqref="B13"/>
    </sheetView>
  </sheetViews>
  <sheetFormatPr defaultRowHeight="15" x14ac:dyDescent="0.25"/>
  <sheetData>
    <row r="2" spans="1:1" x14ac:dyDescent="0.25">
      <c r="A2" t="s">
        <v>85</v>
      </c>
    </row>
    <row r="4" spans="1:1" x14ac:dyDescent="0.25">
      <c r="A4" t="s">
        <v>46</v>
      </c>
    </row>
    <row r="6" spans="1:1" x14ac:dyDescent="0.25">
      <c r="A6" t="s">
        <v>55</v>
      </c>
    </row>
    <row r="7" spans="1:1" x14ac:dyDescent="0.25">
      <c r="A7" t="s">
        <v>56</v>
      </c>
    </row>
    <row r="10" spans="1:1" x14ac:dyDescent="0.25">
      <c r="A10" t="s">
        <v>92</v>
      </c>
    </row>
  </sheetData>
  <sheetProtection sheet="1" objects="1" scenarios="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2A5C-F675-4517-8A71-CB55AF0DC244}">
  <sheetPr codeName="Sheet3">
    <tabColor theme="8" tint="-0.249977111117893"/>
  </sheetPr>
  <dimension ref="A4:B18"/>
  <sheetViews>
    <sheetView workbookViewId="0">
      <selection activeCell="I48" sqref="I48"/>
    </sheetView>
  </sheetViews>
  <sheetFormatPr defaultRowHeight="15" x14ac:dyDescent="0.25"/>
  <sheetData>
    <row r="4" spans="1:2" ht="18.75" x14ac:dyDescent="0.3">
      <c r="A4" s="18">
        <v>1</v>
      </c>
      <c r="B4" t="s">
        <v>77</v>
      </c>
    </row>
    <row r="5" spans="1:2" ht="18.75" x14ac:dyDescent="0.3">
      <c r="A5" s="18"/>
      <c r="B5" t="s">
        <v>79</v>
      </c>
    </row>
    <row r="6" spans="1:2" ht="18.75" x14ac:dyDescent="0.3">
      <c r="A6" s="18"/>
    </row>
    <row r="7" spans="1:2" ht="18.75" x14ac:dyDescent="0.3">
      <c r="A7" s="18">
        <v>2</v>
      </c>
      <c r="B7" t="s">
        <v>80</v>
      </c>
    </row>
    <row r="8" spans="1:2" ht="18.75" x14ac:dyDescent="0.3">
      <c r="A8" s="19"/>
      <c r="B8" t="s">
        <v>78</v>
      </c>
    </row>
    <row r="9" spans="1:2" ht="18.75" x14ac:dyDescent="0.3">
      <c r="A9" s="19"/>
    </row>
    <row r="10" spans="1:2" ht="18.75" x14ac:dyDescent="0.3">
      <c r="A10" s="18">
        <v>3</v>
      </c>
      <c r="B10" t="s">
        <v>83</v>
      </c>
    </row>
    <row r="11" spans="1:2" ht="18.75" x14ac:dyDescent="0.3">
      <c r="A11" s="19"/>
    </row>
    <row r="12" spans="1:2" ht="18.75" x14ac:dyDescent="0.3">
      <c r="A12" s="18">
        <v>4</v>
      </c>
      <c r="B12" t="s">
        <v>84</v>
      </c>
    </row>
    <row r="15" spans="1:2" x14ac:dyDescent="0.25">
      <c r="B15" t="s">
        <v>55</v>
      </c>
    </row>
    <row r="16" spans="1:2" x14ac:dyDescent="0.25">
      <c r="B16" t="s">
        <v>56</v>
      </c>
    </row>
    <row r="18" spans="2:2" x14ac:dyDescent="0.25">
      <c r="B18" t="s">
        <v>92</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BF4DA-9CB0-49DA-982F-855848A957DE}">
  <sheetPr>
    <tabColor rgb="FFFFC000"/>
  </sheetPr>
  <dimension ref="A2:G17"/>
  <sheetViews>
    <sheetView workbookViewId="0">
      <selection activeCell="H32" sqref="H32"/>
    </sheetView>
  </sheetViews>
  <sheetFormatPr defaultRowHeight="15" x14ac:dyDescent="0.25"/>
  <cols>
    <col min="1" max="1" width="29.42578125" bestFit="1" customWidth="1"/>
    <col min="2" max="2" width="12.140625" bestFit="1" customWidth="1"/>
    <col min="3" max="3" width="27.85546875" bestFit="1" customWidth="1"/>
    <col min="4" max="4" width="14.140625" bestFit="1" customWidth="1"/>
    <col min="5" max="5" width="11.28515625" bestFit="1" customWidth="1"/>
    <col min="7" max="7" width="24.5703125" bestFit="1" customWidth="1"/>
  </cols>
  <sheetData>
    <row r="2" spans="1:7" x14ac:dyDescent="0.25">
      <c r="A2" s="4" t="s">
        <v>51</v>
      </c>
    </row>
    <row r="4" spans="1:7" x14ac:dyDescent="0.25">
      <c r="A4" s="1" t="s">
        <v>45</v>
      </c>
      <c r="B4" s="45" t="s">
        <v>76</v>
      </c>
      <c r="C4" s="46"/>
      <c r="D4" s="46"/>
      <c r="E4" s="46"/>
    </row>
    <row r="6" spans="1:7" x14ac:dyDescent="0.25">
      <c r="A6" s="1" t="s">
        <v>49</v>
      </c>
      <c r="B6" s="1" t="s">
        <v>0</v>
      </c>
      <c r="C6" s="1" t="s">
        <v>10</v>
      </c>
      <c r="D6" s="1" t="s">
        <v>1</v>
      </c>
      <c r="E6" s="1" t="s">
        <v>2</v>
      </c>
      <c r="G6" s="1" t="s">
        <v>62</v>
      </c>
    </row>
    <row r="7" spans="1:7" x14ac:dyDescent="0.25">
      <c r="A7" s="3" t="s">
        <v>74</v>
      </c>
      <c r="B7" s="20">
        <v>120</v>
      </c>
      <c r="C7" t="s">
        <v>3</v>
      </c>
      <c r="D7">
        <v>350</v>
      </c>
      <c r="E7">
        <f>B7*D7</f>
        <v>42000</v>
      </c>
      <c r="G7" t="s">
        <v>75</v>
      </c>
    </row>
    <row r="8" spans="1:7" x14ac:dyDescent="0.25">
      <c r="B8" s="2"/>
    </row>
    <row r="9" spans="1:7" x14ac:dyDescent="0.25">
      <c r="A9" s="47" t="str">
        <f>CONCATENATE("Size of each"," ",B4," (bytes)")</f>
        <v>Size of each PCBA Report, Product B (bytes)</v>
      </c>
      <c r="B9" s="47"/>
      <c r="C9" s="47"/>
      <c r="D9" s="47"/>
      <c r="E9">
        <f>4000+SUM(E7:E7)</f>
        <v>46000</v>
      </c>
      <c r="G9" t="s">
        <v>71</v>
      </c>
    </row>
    <row r="12" spans="1:7" x14ac:dyDescent="0.25">
      <c r="A12" s="1" t="s">
        <v>9</v>
      </c>
      <c r="B12" s="20">
        <v>5000</v>
      </c>
      <c r="C12" s="2"/>
      <c r="G12" t="s">
        <v>59</v>
      </c>
    </row>
    <row r="13" spans="1:7" x14ac:dyDescent="0.25">
      <c r="A13" s="2" t="s">
        <v>13</v>
      </c>
      <c r="B13" s="2">
        <f>E9*B12/1000000</f>
        <v>230</v>
      </c>
      <c r="C13" s="2" t="s">
        <v>14</v>
      </c>
      <c r="G13" t="s">
        <v>72</v>
      </c>
    </row>
    <row r="16" spans="1:7" ht="15.75" thickBot="1" x14ac:dyDescent="0.3"/>
    <row r="17" spans="1:7" ht="19.5" thickBot="1" x14ac:dyDescent="0.35">
      <c r="A17" s="8" t="s">
        <v>60</v>
      </c>
      <c r="C17" s="5" t="str">
        <f>B4</f>
        <v>PCBA Report, Product B</v>
      </c>
      <c r="D17" s="6">
        <f>B12</f>
        <v>5000</v>
      </c>
      <c r="E17" s="7">
        <f>B13</f>
        <v>230</v>
      </c>
      <c r="G17" s="8" t="s">
        <v>73</v>
      </c>
    </row>
  </sheetData>
  <sheetProtection sheet="1" objects="1" scenarios="1"/>
  <mergeCells count="2">
    <mergeCell ref="B4:E4"/>
    <mergeCell ref="A9:D9"/>
  </mergeCell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2:G26"/>
  <sheetViews>
    <sheetView workbookViewId="0">
      <selection activeCell="F33" sqref="F33"/>
    </sheetView>
  </sheetViews>
  <sheetFormatPr defaultRowHeight="15" x14ac:dyDescent="0.25"/>
  <cols>
    <col min="1" max="1" width="29.42578125" bestFit="1" customWidth="1"/>
    <col min="2" max="2" width="12.140625" bestFit="1" customWidth="1"/>
    <col min="3" max="3" width="27.85546875" bestFit="1" customWidth="1"/>
    <col min="4" max="4" width="14.140625" bestFit="1" customWidth="1"/>
    <col min="5" max="5" width="11.28515625" bestFit="1" customWidth="1"/>
    <col min="7" max="7" width="24.5703125" bestFit="1" customWidth="1"/>
  </cols>
  <sheetData>
    <row r="2" spans="1:7" x14ac:dyDescent="0.25">
      <c r="A2" s="22" t="s">
        <v>51</v>
      </c>
    </row>
    <row r="4" spans="1:7" x14ac:dyDescent="0.25">
      <c r="A4" s="1" t="s">
        <v>45</v>
      </c>
      <c r="B4" s="45" t="s">
        <v>58</v>
      </c>
      <c r="C4" s="46"/>
      <c r="D4" s="46"/>
      <c r="E4" s="46"/>
    </row>
    <row r="6" spans="1:7" x14ac:dyDescent="0.25">
      <c r="A6" s="1" t="s">
        <v>49</v>
      </c>
      <c r="B6" s="1" t="s">
        <v>0</v>
      </c>
      <c r="C6" s="1" t="s">
        <v>10</v>
      </c>
      <c r="D6" s="1" t="s">
        <v>1</v>
      </c>
      <c r="E6" s="1" t="s">
        <v>2</v>
      </c>
      <c r="G6" s="1" t="s">
        <v>62</v>
      </c>
    </row>
    <row r="7" spans="1:7" x14ac:dyDescent="0.25">
      <c r="A7" s="3" t="s">
        <v>4</v>
      </c>
      <c r="B7" s="20">
        <v>15</v>
      </c>
      <c r="C7" t="s">
        <v>3</v>
      </c>
      <c r="D7">
        <v>200</v>
      </c>
      <c r="E7">
        <f>B7*D7</f>
        <v>3000</v>
      </c>
      <c r="G7" t="s">
        <v>63</v>
      </c>
    </row>
    <row r="8" spans="1:7" x14ac:dyDescent="0.25">
      <c r="A8" s="3" t="s">
        <v>11</v>
      </c>
      <c r="B8" s="20">
        <v>10</v>
      </c>
      <c r="C8" t="s">
        <v>3</v>
      </c>
      <c r="D8">
        <v>250</v>
      </c>
      <c r="E8">
        <f>B8*D8</f>
        <v>2500</v>
      </c>
      <c r="G8" t="s">
        <v>64</v>
      </c>
    </row>
    <row r="9" spans="1:7" x14ac:dyDescent="0.25">
      <c r="A9" s="3" t="s">
        <v>5</v>
      </c>
      <c r="B9" s="20">
        <v>85</v>
      </c>
      <c r="C9" t="s">
        <v>3</v>
      </c>
      <c r="D9">
        <v>450</v>
      </c>
      <c r="E9">
        <f>B9*D9</f>
        <v>38250</v>
      </c>
      <c r="G9" t="s">
        <v>65</v>
      </c>
    </row>
    <row r="10" spans="1:7" x14ac:dyDescent="0.25">
      <c r="A10" s="3" t="s">
        <v>12</v>
      </c>
      <c r="B10" s="20">
        <v>0</v>
      </c>
      <c r="C10" s="21">
        <v>0</v>
      </c>
      <c r="D10">
        <v>400</v>
      </c>
      <c r="E10">
        <f>B10*C10*D10</f>
        <v>0</v>
      </c>
      <c r="G10" t="s">
        <v>66</v>
      </c>
    </row>
    <row r="11" spans="1:7" x14ac:dyDescent="0.25">
      <c r="A11" s="3" t="s">
        <v>6</v>
      </c>
      <c r="B11" s="20">
        <v>5</v>
      </c>
      <c r="C11" t="s">
        <v>3</v>
      </c>
      <c r="D11">
        <v>250</v>
      </c>
      <c r="E11">
        <f>B11*D11</f>
        <v>1250</v>
      </c>
      <c r="G11" t="s">
        <v>67</v>
      </c>
    </row>
    <row r="12" spans="1:7" x14ac:dyDescent="0.25">
      <c r="A12" s="3" t="s">
        <v>7</v>
      </c>
      <c r="B12" s="20">
        <v>5</v>
      </c>
      <c r="C12" t="s">
        <v>3</v>
      </c>
      <c r="D12">
        <v>200</v>
      </c>
      <c r="E12">
        <f t="shared" ref="E12" si="0">B12*D12</f>
        <v>1000</v>
      </c>
      <c r="G12" t="s">
        <v>68</v>
      </c>
    </row>
    <row r="13" spans="1:7" x14ac:dyDescent="0.25">
      <c r="A13" s="3" t="s">
        <v>8</v>
      </c>
      <c r="B13" s="20">
        <v>0</v>
      </c>
      <c r="C13" s="20">
        <v>10</v>
      </c>
      <c r="D13">
        <v>450</v>
      </c>
      <c r="E13">
        <f>B13*C13*D13</f>
        <v>0</v>
      </c>
      <c r="G13" t="s">
        <v>69</v>
      </c>
    </row>
    <row r="14" spans="1:7" x14ac:dyDescent="0.25">
      <c r="A14" s="3" t="s">
        <v>50</v>
      </c>
      <c r="B14" s="20">
        <v>0</v>
      </c>
      <c r="C14" t="s">
        <v>3</v>
      </c>
      <c r="E14">
        <f>B14*D14</f>
        <v>0</v>
      </c>
      <c r="G14" t="s">
        <v>70</v>
      </c>
    </row>
    <row r="15" spans="1:7" x14ac:dyDescent="0.25">
      <c r="B15" s="2"/>
    </row>
    <row r="16" spans="1:7" x14ac:dyDescent="0.25">
      <c r="A16" t="s">
        <v>82</v>
      </c>
      <c r="B16" s="2">
        <f>SUM(B7:B15)</f>
        <v>120</v>
      </c>
    </row>
    <row r="17" spans="1:7" x14ac:dyDescent="0.25">
      <c r="B17" s="2"/>
    </row>
    <row r="18" spans="1:7" x14ac:dyDescent="0.25">
      <c r="A18" s="47" t="str">
        <f>CONCATENATE("Size of each"," ",B4," (bytes)")</f>
        <v>Size of each PCBA Report, Product A (bytes)</v>
      </c>
      <c r="B18" s="47"/>
      <c r="C18" s="47"/>
      <c r="D18" s="47"/>
      <c r="E18">
        <f>4000+SUM(E7:E14)</f>
        <v>50000</v>
      </c>
      <c r="G18" t="s">
        <v>71</v>
      </c>
    </row>
    <row r="21" spans="1:7" x14ac:dyDescent="0.25">
      <c r="A21" s="1" t="s">
        <v>9</v>
      </c>
      <c r="B21" s="20">
        <v>5000</v>
      </c>
      <c r="C21" s="2"/>
      <c r="G21" t="s">
        <v>59</v>
      </c>
    </row>
    <row r="22" spans="1:7" x14ac:dyDescent="0.25">
      <c r="A22" s="2" t="s">
        <v>13</v>
      </c>
      <c r="B22" s="2">
        <f>E18*B21/1000000</f>
        <v>250</v>
      </c>
      <c r="C22" s="2" t="s">
        <v>14</v>
      </c>
      <c r="G22" t="s">
        <v>72</v>
      </c>
    </row>
    <row r="25" spans="1:7" ht="15.75" thickBot="1" x14ac:dyDescent="0.3"/>
    <row r="26" spans="1:7" ht="19.5" thickBot="1" x14ac:dyDescent="0.35">
      <c r="A26" s="8" t="s">
        <v>60</v>
      </c>
      <c r="C26" s="5" t="str">
        <f>B4</f>
        <v>PCBA Report, Product A</v>
      </c>
      <c r="D26" s="6">
        <f>B21</f>
        <v>5000</v>
      </c>
      <c r="E26" s="7">
        <f>B22</f>
        <v>250</v>
      </c>
      <c r="G26" s="8" t="s">
        <v>73</v>
      </c>
    </row>
  </sheetData>
  <sheetProtection sheet="1" objects="1" scenarios="1"/>
  <mergeCells count="2">
    <mergeCell ref="B4:E4"/>
    <mergeCell ref="A18:D18"/>
  </mergeCells>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3962-1B3B-4E6E-BCEB-CEF4511ADA6C}">
  <sheetPr codeName="Sheet4">
    <tabColor theme="9" tint="0.59999389629810485"/>
  </sheetPr>
  <dimension ref="A2:K44"/>
  <sheetViews>
    <sheetView workbookViewId="0">
      <selection activeCell="M36" sqref="M36"/>
    </sheetView>
  </sheetViews>
  <sheetFormatPr defaultRowHeight="15" x14ac:dyDescent="0.25"/>
  <cols>
    <col min="1" max="1" width="12.42578125" style="10" customWidth="1"/>
    <col min="2" max="2" width="47.28515625" style="10" bestFit="1" customWidth="1"/>
    <col min="3" max="3" width="14.85546875" style="10" bestFit="1" customWidth="1"/>
    <col min="4" max="4" width="9.7109375" style="10" customWidth="1"/>
    <col min="5" max="5" width="10.5703125" style="10" bestFit="1" customWidth="1"/>
    <col min="6" max="6" width="10.7109375" style="10" bestFit="1" customWidth="1"/>
    <col min="7" max="16384" width="9.140625" style="10"/>
  </cols>
  <sheetData>
    <row r="2" spans="1:11" x14ac:dyDescent="0.25">
      <c r="A2" s="48" t="s">
        <v>61</v>
      </c>
      <c r="B2" s="48"/>
      <c r="C2" s="48"/>
      <c r="D2" s="48"/>
      <c r="E2" s="48"/>
    </row>
    <row r="3" spans="1:11" x14ac:dyDescent="0.25">
      <c r="H3" s="23"/>
    </row>
    <row r="4" spans="1:11" ht="15.75" thickBot="1" x14ac:dyDescent="0.3"/>
    <row r="5" spans="1:11" ht="21" x14ac:dyDescent="0.35">
      <c r="B5" s="24" t="s">
        <v>54</v>
      </c>
      <c r="C5" s="25">
        <f>SUM(D12:D35)</f>
        <v>250</v>
      </c>
      <c r="D5" s="26" t="s">
        <v>53</v>
      </c>
      <c r="E5" s="26"/>
      <c r="F5" s="27"/>
    </row>
    <row r="6" spans="1:11" ht="21" x14ac:dyDescent="0.35">
      <c r="B6" s="35" t="s">
        <v>48</v>
      </c>
      <c r="C6" s="36">
        <f>SUM(C12:C46)</f>
        <v>5000</v>
      </c>
      <c r="D6" s="37" t="s">
        <v>52</v>
      </c>
      <c r="E6" s="37"/>
      <c r="F6" s="38"/>
    </row>
    <row r="7" spans="1:11" ht="27" thickBot="1" x14ac:dyDescent="0.45">
      <c r="B7" s="39" t="s">
        <v>89</v>
      </c>
      <c r="C7" s="40">
        <f>VLOOKUP((INDEX(Plans!A43:C72,(MATCH(C5,Plans!A43:A72,-1)),3)),Plans!A2:B32,2,FALSE)</f>
        <v>300</v>
      </c>
      <c r="D7" s="40" t="s">
        <v>53</v>
      </c>
      <c r="E7" s="40"/>
      <c r="F7" s="41"/>
      <c r="H7" s="10" t="s">
        <v>93</v>
      </c>
    </row>
    <row r="10" spans="1:11" x14ac:dyDescent="0.25">
      <c r="A10" s="28"/>
      <c r="B10" s="28"/>
      <c r="C10" s="28"/>
      <c r="D10" s="28"/>
      <c r="E10" s="28"/>
    </row>
    <row r="11" spans="1:11" x14ac:dyDescent="0.25">
      <c r="A11" s="28"/>
      <c r="B11" s="29" t="s">
        <v>57</v>
      </c>
      <c r="C11" s="30" t="s">
        <v>47</v>
      </c>
      <c r="D11" s="30" t="s">
        <v>14</v>
      </c>
    </row>
    <row r="12" spans="1:11" x14ac:dyDescent="0.25">
      <c r="A12" s="31"/>
      <c r="B12" s="14" t="s">
        <v>58</v>
      </c>
      <c r="C12" s="15">
        <v>5000</v>
      </c>
      <c r="D12" s="15">
        <v>250</v>
      </c>
    </row>
    <row r="13" spans="1:11" x14ac:dyDescent="0.25">
      <c r="A13" s="28"/>
      <c r="B13" s="14"/>
      <c r="C13" s="15"/>
      <c r="D13" s="15"/>
      <c r="F13" s="32" t="s">
        <v>81</v>
      </c>
      <c r="G13" s="32"/>
      <c r="H13" s="32"/>
      <c r="I13" s="32"/>
      <c r="J13" s="32"/>
      <c r="K13" s="32"/>
    </row>
    <row r="14" spans="1:11" x14ac:dyDescent="0.25">
      <c r="A14" s="28"/>
      <c r="B14" s="14"/>
      <c r="C14" s="15"/>
      <c r="D14" s="15"/>
    </row>
    <row r="15" spans="1:11" x14ac:dyDescent="0.25">
      <c r="A15" s="28"/>
      <c r="B15" s="16"/>
      <c r="C15" s="16"/>
      <c r="D15" s="16"/>
    </row>
    <row r="16" spans="1:11" x14ac:dyDescent="0.25">
      <c r="A16" s="28"/>
      <c r="B16" s="14"/>
      <c r="C16" s="16"/>
      <c r="D16" s="15"/>
      <c r="E16" s="33"/>
    </row>
    <row r="17" spans="2:4" x14ac:dyDescent="0.25">
      <c r="B17" s="16"/>
      <c r="C17" s="17"/>
      <c r="D17" s="17"/>
    </row>
    <row r="18" spans="2:4" x14ac:dyDescent="0.25">
      <c r="B18" s="16"/>
      <c r="C18" s="17"/>
      <c r="D18" s="17"/>
    </row>
    <row r="19" spans="2:4" x14ac:dyDescent="0.25">
      <c r="B19" s="16"/>
      <c r="C19" s="17"/>
      <c r="D19" s="17"/>
    </row>
    <row r="20" spans="2:4" x14ac:dyDescent="0.25">
      <c r="B20" s="16"/>
      <c r="C20" s="17"/>
      <c r="D20" s="17"/>
    </row>
    <row r="21" spans="2:4" x14ac:dyDescent="0.25">
      <c r="B21" s="16"/>
      <c r="C21" s="17"/>
      <c r="D21" s="17"/>
    </row>
    <row r="22" spans="2:4" x14ac:dyDescent="0.25">
      <c r="B22" s="16"/>
      <c r="C22" s="17"/>
      <c r="D22" s="17"/>
    </row>
    <row r="23" spans="2:4" x14ac:dyDescent="0.25">
      <c r="B23" s="16"/>
      <c r="C23" s="17"/>
      <c r="D23" s="17"/>
    </row>
    <row r="24" spans="2:4" x14ac:dyDescent="0.25">
      <c r="B24" s="16"/>
      <c r="C24" s="17"/>
      <c r="D24" s="17"/>
    </row>
    <row r="25" spans="2:4" x14ac:dyDescent="0.25">
      <c r="B25" s="16"/>
      <c r="C25" s="17"/>
      <c r="D25" s="17"/>
    </row>
    <row r="26" spans="2:4" x14ac:dyDescent="0.25">
      <c r="B26" s="16"/>
      <c r="C26" s="17"/>
      <c r="D26" s="17"/>
    </row>
    <row r="27" spans="2:4" x14ac:dyDescent="0.25">
      <c r="B27" s="16"/>
      <c r="C27" s="17"/>
      <c r="D27" s="17"/>
    </row>
    <row r="28" spans="2:4" x14ac:dyDescent="0.25">
      <c r="B28" s="16"/>
      <c r="C28" s="17"/>
      <c r="D28" s="17"/>
    </row>
    <row r="29" spans="2:4" x14ac:dyDescent="0.25">
      <c r="B29" s="16"/>
      <c r="C29" s="17"/>
      <c r="D29" s="17"/>
    </row>
    <row r="30" spans="2:4" x14ac:dyDescent="0.25">
      <c r="B30" s="16"/>
      <c r="C30" s="17"/>
      <c r="D30" s="17"/>
    </row>
    <row r="31" spans="2:4" x14ac:dyDescent="0.25">
      <c r="B31" s="16"/>
      <c r="C31" s="17"/>
      <c r="D31" s="17"/>
    </row>
    <row r="32" spans="2:4" x14ac:dyDescent="0.25">
      <c r="B32" s="16"/>
      <c r="C32" s="17"/>
      <c r="D32" s="17"/>
    </row>
    <row r="33" spans="2:4" x14ac:dyDescent="0.25">
      <c r="B33" s="16"/>
      <c r="C33" s="17"/>
      <c r="D33" s="17"/>
    </row>
    <row r="34" spans="2:4" x14ac:dyDescent="0.25">
      <c r="B34" s="16"/>
      <c r="C34" s="17"/>
      <c r="D34" s="17"/>
    </row>
    <row r="35" spans="2:4" x14ac:dyDescent="0.25">
      <c r="B35" s="16"/>
      <c r="C35" s="17"/>
      <c r="D35" s="17"/>
    </row>
    <row r="36" spans="2:4" x14ac:dyDescent="0.25">
      <c r="B36" s="16"/>
      <c r="C36" s="17"/>
      <c r="D36" s="17"/>
    </row>
    <row r="37" spans="2:4" x14ac:dyDescent="0.25">
      <c r="B37" s="16"/>
      <c r="C37" s="17"/>
      <c r="D37" s="17"/>
    </row>
    <row r="38" spans="2:4" x14ac:dyDescent="0.25">
      <c r="B38" s="16"/>
      <c r="C38" s="17"/>
      <c r="D38" s="17"/>
    </row>
    <row r="39" spans="2:4" x14ac:dyDescent="0.25">
      <c r="B39" s="16"/>
      <c r="C39" s="17"/>
      <c r="D39" s="17"/>
    </row>
    <row r="40" spans="2:4" x14ac:dyDescent="0.25">
      <c r="B40" s="16"/>
      <c r="C40" s="17"/>
      <c r="D40" s="17"/>
    </row>
    <row r="41" spans="2:4" x14ac:dyDescent="0.25">
      <c r="B41" s="16"/>
      <c r="C41" s="17"/>
      <c r="D41" s="17"/>
    </row>
    <row r="42" spans="2:4" x14ac:dyDescent="0.25">
      <c r="B42" s="16"/>
      <c r="C42" s="17"/>
      <c r="D42" s="17"/>
    </row>
    <row r="43" spans="2:4" x14ac:dyDescent="0.25">
      <c r="B43" s="16"/>
      <c r="C43" s="17"/>
      <c r="D43" s="17"/>
    </row>
    <row r="44" spans="2:4" x14ac:dyDescent="0.25">
      <c r="B44" s="16"/>
      <c r="C44" s="17"/>
      <c r="D44" s="17"/>
    </row>
  </sheetData>
  <sheetProtection sheet="1" objects="1" scenarios="1"/>
  <mergeCells count="1">
    <mergeCell ref="A2:E2"/>
  </mergeCells>
  <phoneticPr fontId="3"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BF142-CD1C-4B52-9826-DD0042E0C204}">
  <sheetPr codeName="Sheet5"/>
  <dimension ref="A1:D73"/>
  <sheetViews>
    <sheetView workbookViewId="0">
      <selection activeCell="F9" sqref="F9"/>
    </sheetView>
  </sheetViews>
  <sheetFormatPr defaultColWidth="9.140625" defaultRowHeight="15" x14ac:dyDescent="0.25"/>
  <cols>
    <col min="1" max="1" width="9.140625" style="10"/>
    <col min="2" max="2" width="11.42578125" style="44" customWidth="1"/>
    <col min="3" max="3" width="7.42578125" style="10" customWidth="1"/>
    <col min="4" max="4" width="11.5703125" style="10" bestFit="1" customWidth="1"/>
    <col min="5" max="16384" width="9.140625" style="10"/>
  </cols>
  <sheetData>
    <row r="1" spans="1:4" ht="45" x14ac:dyDescent="0.25">
      <c r="A1" s="9" t="s">
        <v>90</v>
      </c>
      <c r="B1" s="42" t="s">
        <v>91</v>
      </c>
    </row>
    <row r="2" spans="1:4" x14ac:dyDescent="0.25">
      <c r="A2" s="34" t="s">
        <v>86</v>
      </c>
      <c r="B2" s="43">
        <v>50</v>
      </c>
      <c r="D2" s="10" t="s">
        <v>87</v>
      </c>
    </row>
    <row r="3" spans="1:4" x14ac:dyDescent="0.25">
      <c r="A3" s="11" t="s">
        <v>15</v>
      </c>
      <c r="B3" s="43">
        <v>100</v>
      </c>
      <c r="D3" s="10" t="s">
        <v>88</v>
      </c>
    </row>
    <row r="4" spans="1:4" x14ac:dyDescent="0.25">
      <c r="A4" s="11" t="s">
        <v>16</v>
      </c>
      <c r="B4" s="43">
        <v>150</v>
      </c>
    </row>
    <row r="5" spans="1:4" x14ac:dyDescent="0.25">
      <c r="A5" s="11" t="s">
        <v>17</v>
      </c>
      <c r="B5" s="43">
        <v>215</v>
      </c>
    </row>
    <row r="6" spans="1:4" x14ac:dyDescent="0.25">
      <c r="A6" s="11" t="s">
        <v>18</v>
      </c>
      <c r="B6" s="43">
        <v>300</v>
      </c>
    </row>
    <row r="7" spans="1:4" x14ac:dyDescent="0.25">
      <c r="A7" s="11" t="s">
        <v>19</v>
      </c>
      <c r="B7" s="43">
        <v>410</v>
      </c>
    </row>
    <row r="8" spans="1:4" x14ac:dyDescent="0.25">
      <c r="A8" s="11" t="s">
        <v>20</v>
      </c>
      <c r="B8" s="43">
        <v>550</v>
      </c>
    </row>
    <row r="9" spans="1:4" x14ac:dyDescent="0.25">
      <c r="A9" s="11" t="s">
        <v>21</v>
      </c>
      <c r="B9" s="43">
        <v>725</v>
      </c>
    </row>
    <row r="10" spans="1:4" x14ac:dyDescent="0.25">
      <c r="A10" s="11" t="s">
        <v>22</v>
      </c>
      <c r="B10" s="43">
        <v>1000</v>
      </c>
    </row>
    <row r="11" spans="1:4" x14ac:dyDescent="0.25">
      <c r="A11" s="11" t="s">
        <v>23</v>
      </c>
      <c r="B11" s="43">
        <v>1300</v>
      </c>
    </row>
    <row r="12" spans="1:4" x14ac:dyDescent="0.25">
      <c r="A12" s="11" t="s">
        <v>24</v>
      </c>
      <c r="B12" s="43">
        <v>1700</v>
      </c>
    </row>
    <row r="13" spans="1:4" x14ac:dyDescent="0.25">
      <c r="A13" s="11" t="s">
        <v>25</v>
      </c>
      <c r="B13" s="43">
        <v>2200</v>
      </c>
    </row>
    <row r="14" spans="1:4" x14ac:dyDescent="0.25">
      <c r="A14" s="11" t="s">
        <v>26</v>
      </c>
      <c r="B14" s="43">
        <v>2900</v>
      </c>
    </row>
    <row r="15" spans="1:4" x14ac:dyDescent="0.25">
      <c r="A15" s="11" t="s">
        <v>27</v>
      </c>
      <c r="B15" s="43">
        <v>3800</v>
      </c>
    </row>
    <row r="16" spans="1:4" x14ac:dyDescent="0.25">
      <c r="A16" s="11" t="s">
        <v>28</v>
      </c>
      <c r="B16" s="43">
        <v>5000</v>
      </c>
    </row>
    <row r="17" spans="1:2" x14ac:dyDescent="0.25">
      <c r="A17" s="11" t="s">
        <v>29</v>
      </c>
      <c r="B17" s="43">
        <v>6500</v>
      </c>
    </row>
    <row r="18" spans="1:2" x14ac:dyDescent="0.25">
      <c r="A18" s="11" t="s">
        <v>30</v>
      </c>
      <c r="B18" s="43">
        <v>8500</v>
      </c>
    </row>
    <row r="19" spans="1:2" x14ac:dyDescent="0.25">
      <c r="A19" s="11" t="s">
        <v>31</v>
      </c>
      <c r="B19" s="43">
        <v>11000</v>
      </c>
    </row>
    <row r="20" spans="1:2" x14ac:dyDescent="0.25">
      <c r="A20" s="11" t="s">
        <v>32</v>
      </c>
      <c r="B20" s="43">
        <v>14500</v>
      </c>
    </row>
    <row r="21" spans="1:2" x14ac:dyDescent="0.25">
      <c r="A21" s="11" t="s">
        <v>33</v>
      </c>
      <c r="B21" s="43">
        <v>18500</v>
      </c>
    </row>
    <row r="22" spans="1:2" x14ac:dyDescent="0.25">
      <c r="A22" s="12" t="s">
        <v>34</v>
      </c>
      <c r="B22" s="43">
        <v>24500</v>
      </c>
    </row>
    <row r="23" spans="1:2" x14ac:dyDescent="0.25">
      <c r="A23" s="11" t="s">
        <v>35</v>
      </c>
      <c r="B23" s="43">
        <v>31500</v>
      </c>
    </row>
    <row r="24" spans="1:2" x14ac:dyDescent="0.25">
      <c r="A24" s="11" t="s">
        <v>36</v>
      </c>
      <c r="B24" s="43">
        <v>41000</v>
      </c>
    </row>
    <row r="25" spans="1:2" x14ac:dyDescent="0.25">
      <c r="A25" s="11" t="s">
        <v>37</v>
      </c>
      <c r="B25" s="43">
        <v>53500</v>
      </c>
    </row>
    <row r="26" spans="1:2" x14ac:dyDescent="0.25">
      <c r="A26" s="11" t="s">
        <v>38</v>
      </c>
      <c r="B26" s="43">
        <v>69500</v>
      </c>
    </row>
    <row r="27" spans="1:2" x14ac:dyDescent="0.25">
      <c r="A27" s="11" t="s">
        <v>39</v>
      </c>
      <c r="B27" s="43">
        <v>90500</v>
      </c>
    </row>
    <row r="28" spans="1:2" x14ac:dyDescent="0.25">
      <c r="A28" s="11" t="s">
        <v>40</v>
      </c>
      <c r="B28" s="43">
        <v>117500</v>
      </c>
    </row>
    <row r="29" spans="1:2" x14ac:dyDescent="0.25">
      <c r="A29" s="11" t="s">
        <v>41</v>
      </c>
      <c r="B29" s="43">
        <v>153000</v>
      </c>
    </row>
    <row r="30" spans="1:2" x14ac:dyDescent="0.25">
      <c r="A30" s="11" t="s">
        <v>42</v>
      </c>
      <c r="B30" s="43">
        <v>200000</v>
      </c>
    </row>
    <row r="31" spans="1:2" x14ac:dyDescent="0.25">
      <c r="A31" s="11" t="s">
        <v>43</v>
      </c>
      <c r="B31" s="43">
        <v>260000</v>
      </c>
    </row>
    <row r="32" spans="1:2" x14ac:dyDescent="0.25">
      <c r="A32" s="11" t="s">
        <v>44</v>
      </c>
      <c r="B32" s="43">
        <v>335000</v>
      </c>
    </row>
    <row r="42" spans="1:3" hidden="1" x14ac:dyDescent="0.25">
      <c r="B42" s="43">
        <f t="shared" ref="B42:B70" si="0">VLOOKUP(C42,A$3:B$32,2,FALSE)</f>
        <v>335000</v>
      </c>
      <c r="C42" s="11" t="s">
        <v>44</v>
      </c>
    </row>
    <row r="43" spans="1:3" hidden="1" x14ac:dyDescent="0.25">
      <c r="A43" s="13">
        <f t="shared" ref="A43:A71" si="1">(B42-B43)/4+B43</f>
        <v>278750</v>
      </c>
      <c r="B43" s="43">
        <f t="shared" si="0"/>
        <v>260000</v>
      </c>
      <c r="C43" s="11" t="s">
        <v>43</v>
      </c>
    </row>
    <row r="44" spans="1:3" hidden="1" x14ac:dyDescent="0.25">
      <c r="A44" s="13">
        <f t="shared" si="1"/>
        <v>215000</v>
      </c>
      <c r="B44" s="43">
        <f t="shared" si="0"/>
        <v>200000</v>
      </c>
      <c r="C44" s="11" t="s">
        <v>42</v>
      </c>
    </row>
    <row r="45" spans="1:3" hidden="1" x14ac:dyDescent="0.25">
      <c r="A45" s="13">
        <f t="shared" si="1"/>
        <v>164750</v>
      </c>
      <c r="B45" s="43">
        <f t="shared" si="0"/>
        <v>153000</v>
      </c>
      <c r="C45" s="11" t="s">
        <v>41</v>
      </c>
    </row>
    <row r="46" spans="1:3" hidden="1" x14ac:dyDescent="0.25">
      <c r="A46" s="13">
        <f t="shared" si="1"/>
        <v>126375</v>
      </c>
      <c r="B46" s="43">
        <f t="shared" si="0"/>
        <v>117500</v>
      </c>
      <c r="C46" s="11" t="s">
        <v>40</v>
      </c>
    </row>
    <row r="47" spans="1:3" hidden="1" x14ac:dyDescent="0.25">
      <c r="A47" s="13">
        <f t="shared" si="1"/>
        <v>97250</v>
      </c>
      <c r="B47" s="43">
        <f t="shared" si="0"/>
        <v>90500</v>
      </c>
      <c r="C47" s="11" t="s">
        <v>39</v>
      </c>
    </row>
    <row r="48" spans="1:3" hidden="1" x14ac:dyDescent="0.25">
      <c r="A48" s="13">
        <f t="shared" si="1"/>
        <v>74750</v>
      </c>
      <c r="B48" s="43">
        <f t="shared" si="0"/>
        <v>69500</v>
      </c>
      <c r="C48" s="11" t="s">
        <v>38</v>
      </c>
    </row>
    <row r="49" spans="1:3" hidden="1" x14ac:dyDescent="0.25">
      <c r="A49" s="13">
        <f t="shared" si="1"/>
        <v>57500</v>
      </c>
      <c r="B49" s="43">
        <f t="shared" si="0"/>
        <v>53500</v>
      </c>
      <c r="C49" s="11" t="s">
        <v>37</v>
      </c>
    </row>
    <row r="50" spans="1:3" hidden="1" x14ac:dyDescent="0.25">
      <c r="A50" s="13">
        <f t="shared" si="1"/>
        <v>44125</v>
      </c>
      <c r="B50" s="43">
        <f t="shared" si="0"/>
        <v>41000</v>
      </c>
      <c r="C50" s="11" t="s">
        <v>36</v>
      </c>
    </row>
    <row r="51" spans="1:3" hidden="1" x14ac:dyDescent="0.25">
      <c r="A51" s="13">
        <f t="shared" si="1"/>
        <v>33875</v>
      </c>
      <c r="B51" s="43">
        <f t="shared" si="0"/>
        <v>31500</v>
      </c>
      <c r="C51" s="11" t="s">
        <v>35</v>
      </c>
    </row>
    <row r="52" spans="1:3" hidden="1" x14ac:dyDescent="0.25">
      <c r="A52" s="13">
        <f t="shared" si="1"/>
        <v>26250</v>
      </c>
      <c r="B52" s="43">
        <f t="shared" si="0"/>
        <v>24500</v>
      </c>
      <c r="C52" s="12" t="s">
        <v>34</v>
      </c>
    </row>
    <row r="53" spans="1:3" hidden="1" x14ac:dyDescent="0.25">
      <c r="A53" s="13">
        <f t="shared" si="1"/>
        <v>20000</v>
      </c>
      <c r="B53" s="43">
        <f t="shared" si="0"/>
        <v>18500</v>
      </c>
      <c r="C53" s="11" t="s">
        <v>33</v>
      </c>
    </row>
    <row r="54" spans="1:3" hidden="1" x14ac:dyDescent="0.25">
      <c r="A54" s="13">
        <f t="shared" si="1"/>
        <v>15500</v>
      </c>
      <c r="B54" s="43">
        <f t="shared" si="0"/>
        <v>14500</v>
      </c>
      <c r="C54" s="11" t="s">
        <v>32</v>
      </c>
    </row>
    <row r="55" spans="1:3" hidden="1" x14ac:dyDescent="0.25">
      <c r="A55" s="13">
        <f t="shared" si="1"/>
        <v>11875</v>
      </c>
      <c r="B55" s="43">
        <f t="shared" si="0"/>
        <v>11000</v>
      </c>
      <c r="C55" s="11" t="s">
        <v>31</v>
      </c>
    </row>
    <row r="56" spans="1:3" hidden="1" x14ac:dyDescent="0.25">
      <c r="A56" s="13">
        <f t="shared" si="1"/>
        <v>9125</v>
      </c>
      <c r="B56" s="43">
        <f t="shared" si="0"/>
        <v>8500</v>
      </c>
      <c r="C56" s="11" t="s">
        <v>30</v>
      </c>
    </row>
    <row r="57" spans="1:3" hidden="1" x14ac:dyDescent="0.25">
      <c r="A57" s="13">
        <f t="shared" si="1"/>
        <v>7000</v>
      </c>
      <c r="B57" s="43">
        <f t="shared" si="0"/>
        <v>6500</v>
      </c>
      <c r="C57" s="11" t="s">
        <v>29</v>
      </c>
    </row>
    <row r="58" spans="1:3" hidden="1" x14ac:dyDescent="0.25">
      <c r="A58" s="13">
        <f t="shared" si="1"/>
        <v>5375</v>
      </c>
      <c r="B58" s="43">
        <f t="shared" si="0"/>
        <v>5000</v>
      </c>
      <c r="C58" s="11" t="s">
        <v>28</v>
      </c>
    </row>
    <row r="59" spans="1:3" hidden="1" x14ac:dyDescent="0.25">
      <c r="A59" s="13">
        <f t="shared" si="1"/>
        <v>4100</v>
      </c>
      <c r="B59" s="43">
        <f t="shared" si="0"/>
        <v>3800</v>
      </c>
      <c r="C59" s="11" t="s">
        <v>27</v>
      </c>
    </row>
    <row r="60" spans="1:3" hidden="1" x14ac:dyDescent="0.25">
      <c r="A60" s="13">
        <f t="shared" si="1"/>
        <v>3125</v>
      </c>
      <c r="B60" s="43">
        <f t="shared" si="0"/>
        <v>2900</v>
      </c>
      <c r="C60" s="11" t="s">
        <v>26</v>
      </c>
    </row>
    <row r="61" spans="1:3" hidden="1" x14ac:dyDescent="0.25">
      <c r="A61" s="13">
        <f t="shared" si="1"/>
        <v>2375</v>
      </c>
      <c r="B61" s="43">
        <f t="shared" si="0"/>
        <v>2200</v>
      </c>
      <c r="C61" s="11" t="s">
        <v>25</v>
      </c>
    </row>
    <row r="62" spans="1:3" hidden="1" x14ac:dyDescent="0.25">
      <c r="A62" s="13">
        <f t="shared" si="1"/>
        <v>1825</v>
      </c>
      <c r="B62" s="43">
        <f t="shared" si="0"/>
        <v>1700</v>
      </c>
      <c r="C62" s="11" t="s">
        <v>24</v>
      </c>
    </row>
    <row r="63" spans="1:3" hidden="1" x14ac:dyDescent="0.25">
      <c r="A63" s="13">
        <f t="shared" si="1"/>
        <v>1400</v>
      </c>
      <c r="B63" s="43">
        <f t="shared" si="0"/>
        <v>1300</v>
      </c>
      <c r="C63" s="11" t="s">
        <v>23</v>
      </c>
    </row>
    <row r="64" spans="1:3" hidden="1" x14ac:dyDescent="0.25">
      <c r="A64" s="13">
        <f t="shared" si="1"/>
        <v>1075</v>
      </c>
      <c r="B64" s="43">
        <f t="shared" si="0"/>
        <v>1000</v>
      </c>
      <c r="C64" s="11" t="s">
        <v>22</v>
      </c>
    </row>
    <row r="65" spans="1:3" hidden="1" x14ac:dyDescent="0.25">
      <c r="A65" s="13">
        <f t="shared" si="1"/>
        <v>793.75</v>
      </c>
      <c r="B65" s="43">
        <f t="shared" si="0"/>
        <v>725</v>
      </c>
      <c r="C65" s="11" t="s">
        <v>21</v>
      </c>
    </row>
    <row r="66" spans="1:3" hidden="1" x14ac:dyDescent="0.25">
      <c r="A66" s="13">
        <f t="shared" si="1"/>
        <v>593.75</v>
      </c>
      <c r="B66" s="43">
        <f t="shared" si="0"/>
        <v>550</v>
      </c>
      <c r="C66" s="11" t="s">
        <v>20</v>
      </c>
    </row>
    <row r="67" spans="1:3" hidden="1" x14ac:dyDescent="0.25">
      <c r="A67" s="13">
        <f t="shared" si="1"/>
        <v>445</v>
      </c>
      <c r="B67" s="43">
        <f t="shared" si="0"/>
        <v>410</v>
      </c>
      <c r="C67" s="11" t="s">
        <v>19</v>
      </c>
    </row>
    <row r="68" spans="1:3" hidden="1" x14ac:dyDescent="0.25">
      <c r="A68" s="13">
        <f t="shared" si="1"/>
        <v>327.5</v>
      </c>
      <c r="B68" s="43">
        <f t="shared" si="0"/>
        <v>300</v>
      </c>
      <c r="C68" s="11" t="s">
        <v>18</v>
      </c>
    </row>
    <row r="69" spans="1:3" hidden="1" x14ac:dyDescent="0.25">
      <c r="A69" s="13">
        <f t="shared" si="1"/>
        <v>236.25</v>
      </c>
      <c r="B69" s="43">
        <f t="shared" si="0"/>
        <v>215</v>
      </c>
      <c r="C69" s="11" t="s">
        <v>17</v>
      </c>
    </row>
    <row r="70" spans="1:3" hidden="1" x14ac:dyDescent="0.25">
      <c r="A70" s="13">
        <f t="shared" si="1"/>
        <v>166.25</v>
      </c>
      <c r="B70" s="43">
        <f t="shared" si="0"/>
        <v>150</v>
      </c>
      <c r="C70" s="11" t="s">
        <v>16</v>
      </c>
    </row>
    <row r="71" spans="1:3" hidden="1" x14ac:dyDescent="0.25">
      <c r="A71" s="13">
        <f t="shared" si="1"/>
        <v>112.5</v>
      </c>
      <c r="B71" s="43">
        <f>VLOOKUP(C71,A$3:B$32,2,FALSE)</f>
        <v>100</v>
      </c>
      <c r="C71" s="11" t="s">
        <v>15</v>
      </c>
    </row>
    <row r="72" spans="1:3" hidden="1" x14ac:dyDescent="0.25">
      <c r="A72" s="10">
        <v>62</v>
      </c>
      <c r="B72" s="44">
        <v>50</v>
      </c>
      <c r="C72" s="11" t="s">
        <v>86</v>
      </c>
    </row>
    <row r="73" spans="1:3" hidden="1" x14ac:dyDescent="0.25">
      <c r="C73" s="11" t="s">
        <v>86</v>
      </c>
    </row>
  </sheetData>
  <sheetProtection sheet="1" objects="1" scenarios="1"/>
  <sortState xmlns:xlrd2="http://schemas.microsoft.com/office/spreadsheetml/2017/richdata2" ref="B3:C32">
    <sortCondition ref="B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00F0981ECC874AA045759C733D6D80" ma:contentTypeVersion="11" ma:contentTypeDescription="Opprett et nytt dokument." ma:contentTypeScope="" ma:versionID="23e65ead050fb257c9a725c3ba282a3b">
  <xsd:schema xmlns:xsd="http://www.w3.org/2001/XMLSchema" xmlns:xs="http://www.w3.org/2001/XMLSchema" xmlns:p="http://schemas.microsoft.com/office/2006/metadata/properties" xmlns:ns2="99075f80-0fe0-47f2-abf3-4ad7bd9821df" xmlns:ns3="f529678b-45df-4a2d-ae2d-57335bc52324" targetNamespace="http://schemas.microsoft.com/office/2006/metadata/properties" ma:root="true" ma:fieldsID="70235e4b9b2df8b6be02b8df2e9c997e" ns2:_="" ns3:_="">
    <xsd:import namespace="99075f80-0fe0-47f2-abf3-4ad7bd9821df"/>
    <xsd:import namespace="f529678b-45df-4a2d-ae2d-57335bc523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75f80-0fe0-47f2-abf3-4ad7bd982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29678b-45df-4a2d-ae2d-57335bc5232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EC569-9EA4-49F5-95DB-A30FAA666C6B}">
  <ds:schemaRefs>
    <ds:schemaRef ds:uri="http://purl.org/dc/elements/1.1/"/>
    <ds:schemaRef ds:uri="http://schemas.microsoft.com/office/2006/metadata/properties"/>
    <ds:schemaRef ds:uri="f529678b-45df-4a2d-ae2d-57335bc52324"/>
    <ds:schemaRef ds:uri="http://purl.org/dc/terms/"/>
    <ds:schemaRef ds:uri="http://schemas.openxmlformats.org/package/2006/metadata/core-properties"/>
    <ds:schemaRef ds:uri="http://schemas.microsoft.com/office/2006/documentManagement/types"/>
    <ds:schemaRef ds:uri="http://purl.org/dc/dcmitype/"/>
    <ds:schemaRef ds:uri="99075f80-0fe0-47f2-abf3-4ad7bd9821d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B15692B-2D73-45F3-965A-483DC1D229C7}">
  <ds:schemaRefs>
    <ds:schemaRef ds:uri="http://schemas.microsoft.com/sharepoint/v3/contenttype/forms"/>
  </ds:schemaRefs>
</ds:datastoreItem>
</file>

<file path=customXml/itemProps3.xml><?xml version="1.0" encoding="utf-8"?>
<ds:datastoreItem xmlns:ds="http://schemas.openxmlformats.org/officeDocument/2006/customXml" ds:itemID="{833D076D-8014-4EA5-A459-A8902DDD9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75f80-0fe0-47f2-abf3-4ad7bd9821df"/>
    <ds:schemaRef ds:uri="f529678b-45df-4a2d-ae2d-57335bc52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1 - Instructions</vt:lpstr>
      <vt:lpstr>2a Simple UUT Report Content</vt:lpstr>
      <vt:lpstr>2b Detailed UUT Report Content</vt:lpstr>
      <vt:lpstr>3 - Summary</vt:lpstr>
      <vt:lpstr>Plans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Arne Danielsen</dc:creator>
  <cp:lastModifiedBy>Tom Arne Danielsen</cp:lastModifiedBy>
  <dcterms:created xsi:type="dcterms:W3CDTF">2015-06-05T18:17:20Z</dcterms:created>
  <dcterms:modified xsi:type="dcterms:W3CDTF">2020-05-29T10:31:24Z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0x010100FF00F0981ECC874AA045759C733D6D80</vt:lpwstr>
  </property>
</Properties>
</file>